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filterPrivacy="1" defaultThemeVersion="124226"/>
  <xr:revisionPtr revIDLastSave="0" documentId="8_{B010E090-A23F-4E77-810E-30239340B717}" xr6:coauthVersionLast="45" xr6:coauthVersionMax="45" xr10:uidLastSave="{00000000-0000-0000-0000-000000000000}"/>
  <workbookProtection workbookAlgorithmName="SHA-512" workbookHashValue="3uCNhLNlGXhXv8TiPsyxoPBO/dIpm7qGX1NH8cNqS18IBcN0mxu27KRXcZC7wwnRItTSjjsVOJ/KaNh6qzHwVA==" workbookSaltValue="UuwoWvUATlLcqD/T6sCdrg==" workbookSpinCount="100000" lockStructure="1"/>
  <bookViews>
    <workbookView xWindow="-120" yWindow="-120" windowWidth="29040" windowHeight="15990" xr2:uid="{00000000-000D-0000-FFFF-FFFF00000000}"/>
  </bookViews>
  <sheets>
    <sheet name="Arkusz1" sheetId="1" r:id="rId1"/>
  </sheets>
  <definedNames>
    <definedName name="_xlnm._FilterDatabase" localSheetId="0" hidden="1">Arkusz1!$D$2:$T$15</definedName>
    <definedName name="_xlnm.Print_Area" localSheetId="0">Arkusz1!$C$2:$U$15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M12" i="1" s="1"/>
  <c r="N12" i="1" s="1"/>
  <c r="L13" i="1"/>
  <c r="M13" i="1" s="1"/>
  <c r="L14" i="1"/>
  <c r="M14" i="1" s="1"/>
  <c r="L4" i="1"/>
  <c r="M4" i="1" s="1"/>
  <c r="N4" i="1" s="1"/>
  <c r="L5" i="1"/>
  <c r="M5" i="1" s="1"/>
  <c r="N5" i="1" s="1"/>
  <c r="L6" i="1"/>
  <c r="M6" i="1" s="1"/>
  <c r="L7" i="1"/>
  <c r="M7" i="1" s="1"/>
  <c r="L8" i="1"/>
  <c r="M8" i="1" s="1"/>
  <c r="N8" i="1" s="1"/>
  <c r="L9" i="1"/>
  <c r="M9" i="1" s="1"/>
  <c r="L10" i="1"/>
  <c r="M10" i="1" s="1"/>
  <c r="L11" i="1"/>
  <c r="M11" i="1" s="1"/>
  <c r="N9" i="1" s="1"/>
  <c r="K3" i="1"/>
  <c r="L3" i="1"/>
  <c r="K6" i="1"/>
  <c r="K7" i="1"/>
  <c r="K8" i="1"/>
  <c r="K9" i="1"/>
  <c r="K10" i="1"/>
  <c r="K11" i="1"/>
  <c r="K12" i="1"/>
  <c r="K13" i="1"/>
  <c r="K14" i="1"/>
  <c r="K4" i="1"/>
  <c r="K5" i="1"/>
  <c r="N6" i="1" l="1"/>
  <c r="M3" i="1"/>
  <c r="L15" i="1"/>
  <c r="M15" i="1"/>
  <c r="N13" i="1"/>
  <c r="N3" i="1"/>
  <c r="N15" i="1" l="1"/>
</calcChain>
</file>

<file path=xl/sharedStrings.xml><?xml version="1.0" encoding="utf-8"?>
<sst xmlns="http://schemas.openxmlformats.org/spreadsheetml/2006/main" count="51" uniqueCount="47">
  <si>
    <t>Nazwa międzynarodowa leku, nazwa wyrobu medycznego, postać, dawka, jednostka miary, zastosowanie</t>
  </si>
  <si>
    <t>Szacunkowa ilość jednostek miary</t>
  </si>
  <si>
    <t>Oferowany preparat, postać, dawka, jednostka miary</t>
  </si>
  <si>
    <t>Cena netto za jednostkę miary</t>
  </si>
  <si>
    <t>% VAT</t>
  </si>
  <si>
    <t>Cena brutto za jednostkę miary</t>
  </si>
  <si>
    <t>Producent</t>
  </si>
  <si>
    <t>kod EAN</t>
  </si>
  <si>
    <t>Typ Produktu</t>
  </si>
  <si>
    <t>Uwagi oferenta</t>
  </si>
  <si>
    <t>Roztwór błękitu trypanu o stężeniu 0,15% - 0,18%,  brillant blue G o stężeniu 0,025%  - 0,03%, rozcieńczonych w fizjologicznym roztworze chlorku sodowego, stosowany do barwienia i wizualizacji błon epiretinalnych i błony granicznej wewnętrznej, pakowany w szklane ampułkostrzykawki o pojemności 0,5ml x 1 sztuka</t>
  </si>
  <si>
    <t>Roztwór brillant blue G o stężeniu 0,025%  rozcieńczony w fizjologicznym roztworze chlorku sodowego, stosowany do barwienia i wizualizacji błony granicznej wewnętrznej, pakowany w szklane ampułkostrzykawki o pojemności 0,5ml x 1 sztuka</t>
  </si>
  <si>
    <t>Olej silikonowy 1000 Cs sterylny, ultraczysty, apirogenny , do tamponady wewnątrzgałkowej, szklane strzykawki po 10 ml x 1 sztuka</t>
  </si>
  <si>
    <t>Olej silikonowy 2000 Cs sterylny, ultraczysty, apirogenny , do długotrwałej tamponady wewnątrzgałkowej, szklane strzykawki po 10 ml x 1 sztuka</t>
  </si>
  <si>
    <t>Olej silikonowy 5000 Cs sterylny, ultraczysty, apirogenny , do długotrwałej tamponady wewnątrzgałkowej, szklane strzykawki po 10 ml x 1 sztuka</t>
  </si>
  <si>
    <t xml:space="preserve">L.p. </t>
  </si>
  <si>
    <t xml:space="preserve">Nr pakietu </t>
  </si>
  <si>
    <t>Roztwór błękitu trypanu o stężeniu 0,05% - 0,06% do barwienia torebki przedniej soczewki w chirurgii zaćmy, fiolki 1,0 ml -1,5 ml x 1 fiolka</t>
  </si>
  <si>
    <t>Wiskoelastyk na bazie hydroksypropylometylocelulozy 2,0-2,4% HPMC: stężenie 20-24mg/ml ( 2,0%-2,4%) HPMC; współczynnik refrakcji 1,336-1,339; lepkość 3000-    10 000 mPas; osmolarność 270-400 mOsmol/kg; ph 6,0-7,8; objętość 2 - 3ml; kaniula 23G, temperatura przechowywania 2⁰C-25⁰C</t>
  </si>
  <si>
    <t>Wiskoelastyk na bazie kwasu hialuronowego, Materiał wiskoelastyczny 1,6% -1,8% Hialuronian sodu,: stężenie -16mg/ml - 18 mg/ml  (1,6% - 1,8%) hialuronianu sodu; źródło- biofermentacja; masa cząsteczkowa 1,2-2,0 miliona Daltonów; lepkość     80 000 - 100 000 mPas; osmolarność 270-400 mOsmol/kg; pH 6,8-7,4; objętość opakowania -szklana strzykawka 1,0ml, kaniula 27G do preparatów wiscoelastycznych, temperatura przechowywania 2C⁰-25C⁰</t>
  </si>
  <si>
    <t>Perfluorodekalina  C10F18, wysokooczyszczona, apirogenna, sterylna, do stosowania w chirurgii witreoretinalnej, w fiolce lub ampułkostrzykawce po 5 ml x 1 sztuka</t>
  </si>
  <si>
    <t>Gaz sześciofluorek siarki SF6 - gaz okulistyczny do wewnątrzgałkowej tamponady w chirurgii okulistycznej, pojemnik wielorazowego użytku o pojemności 75 ml, wielowarstwowy, zapobiegajacy wydostawaniu się gazu na zewnątrz x 1 pojemnik</t>
  </si>
  <si>
    <t>Oferowana ilość</t>
  </si>
  <si>
    <r>
      <t>Zestaw do podawania gazu /3 na 1 pojemnik/ zawierający: strzykawkę</t>
    </r>
    <r>
      <rPr>
        <sz val="12"/>
        <color theme="1" tint="4.9989318521683403E-2"/>
        <rFont val="Calibri"/>
        <family val="2"/>
        <charset val="238"/>
        <scheme val="minor"/>
      </rPr>
      <t xml:space="preserve"> 60 ml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-1 szt., filtr 0,22 um, igłę jednorazową 30 G, opaskę identyfikacyjną dla pacjenta, naklejki na produkt, stosowany w celu tamponady wewnątrzgałkowej w chirurgii witreoretinalnej x 1 zestaw</t>
    </r>
  </si>
  <si>
    <r>
      <t>Wiskoelastyk na bazie kwasu hialuronowego, Materiał wiskoelastyczny 1,4% Hialuronian sodu, otrzymywany  w procesie biofermentacji : stężenie -14mg/ml (1,4%) hialuronianu sodu; źródło- biofermentacja; masa cząsteczkowa 1,1-2,0 miliona Daltonów; lepkość 20000-60000 mPas; osmolarność 270-400 mOsmol/kg; pH 6,8-7,4; objętość opakowania -szklana strzykawka 1,0ml, kaniula 27G do preparatów wiscoelastycznych, temperatura przechowywania 2C</t>
    </r>
    <r>
      <rPr>
        <sz val="12"/>
        <color rgb="FF000000"/>
        <rFont val="Calibri"/>
        <family val="2"/>
        <charset val="238"/>
      </rPr>
      <t>⁰</t>
    </r>
    <r>
      <rPr>
        <sz val="12"/>
        <color theme="1"/>
        <rFont val="Calibri"/>
        <family val="2"/>
        <charset val="238"/>
      </rPr>
      <t>-25C</t>
    </r>
    <r>
      <rPr>
        <sz val="12"/>
        <color rgb="FF000000"/>
        <rFont val="Calibri"/>
        <family val="2"/>
        <charset val="238"/>
      </rPr>
      <t>⁰</t>
    </r>
  </si>
  <si>
    <t>Uwagi zamawiająccego</t>
  </si>
  <si>
    <t>UWAGA:</t>
  </si>
  <si>
    <t>TYP PRODUKTU:</t>
  </si>
  <si>
    <t>-</t>
  </si>
  <si>
    <t>PRODUKT LECZNICZY</t>
  </si>
  <si>
    <t>WYRÓB MEDYCZNY</t>
  </si>
  <si>
    <t>SUPLEMENT DIETY</t>
  </si>
  <si>
    <t>ŚRODEK SPOŻYWCZY SPECJALNEGO PRZEZNACZENIA ŻYWIENIOWEGO</t>
  </si>
  <si>
    <t>INNE</t>
  </si>
  <si>
    <t>DANE WYKONAWCY</t>
  </si>
  <si>
    <t>NAZWA WYKONAWCY:</t>
  </si>
  <si>
    <t>ADRES:</t>
  </si>
  <si>
    <t>NIP:</t>
  </si>
  <si>
    <t>REGON:</t>
  </si>
  <si>
    <t>Wartość brutto w pakiecie</t>
  </si>
  <si>
    <t>Nr oferty</t>
  </si>
  <si>
    <t>Oferowany termin ważności min.12. m-cy</t>
  </si>
  <si>
    <t>Wysokość wadium na poszczególne Pakiety</t>
  </si>
  <si>
    <t>Łącznie:</t>
  </si>
  <si>
    <t>Wartość netto za pozycję</t>
  </si>
  <si>
    <t>Wartość brutto za pozycję</t>
  </si>
  <si>
    <t>Wysokość wadium na całość Część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</si>
</sst>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30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9"/>
      <name val="Arial CE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70C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 tint="4.9989318521683403E-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ill="0" applyBorder="0" applyAlignment="0" applyProtection="0"/>
    <xf numFmtId="44" fontId="6" fillId="0" borderId="0" applyFill="0" applyBorder="0" applyAlignment="0" applyProtection="0"/>
    <xf numFmtId="44" fontId="19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7" fillId="0" borderId="0" xfId="0" applyFont="1" applyAlignment="1"/>
    <xf numFmtId="0" fontId="0" fillId="0" borderId="1" xfId="0" applyBorder="1" applyAlignment="1">
      <alignment vertical="center"/>
    </xf>
    <xf numFmtId="0" fontId="8" fillId="0" borderId="0" xfId="0" applyFont="1"/>
    <xf numFmtId="0" fontId="1" fillId="2" borderId="7" xfId="0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vertical="center" wrapText="1"/>
    </xf>
    <xf numFmtId="9" fontId="1" fillId="2" borderId="7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/>
    </xf>
    <xf numFmtId="0" fontId="16" fillId="2" borderId="7" xfId="1" applyFont="1" applyFill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2" fontId="16" fillId="2" borderId="7" xfId="1" applyNumberFormat="1" applyFont="1" applyFill="1" applyBorder="1" applyAlignment="1" applyProtection="1">
      <alignment horizontal="right" vertical="center"/>
      <protection locked="0"/>
    </xf>
    <xf numFmtId="2" fontId="16" fillId="2" borderId="7" xfId="1" applyNumberFormat="1" applyFont="1" applyFill="1" applyBorder="1" applyAlignment="1" applyProtection="1">
      <alignment vertical="center"/>
      <protection locked="0"/>
    </xf>
    <xf numFmtId="9" fontId="16" fillId="2" borderId="7" xfId="1" applyNumberFormat="1" applyFont="1" applyFill="1" applyBorder="1" applyAlignment="1" applyProtection="1">
      <alignment horizontal="center" vertical="center"/>
      <protection locked="0"/>
    </xf>
    <xf numFmtId="164" fontId="16" fillId="2" borderId="7" xfId="0" applyNumberFormat="1" applyFont="1" applyFill="1" applyBorder="1" applyAlignment="1" applyProtection="1">
      <alignment horizontal="right" vertical="center"/>
    </xf>
    <xf numFmtId="164" fontId="16" fillId="2" borderId="7" xfId="0" applyNumberFormat="1" applyFont="1" applyFill="1" applyBorder="1" applyAlignment="1" applyProtection="1">
      <alignment horizontal="center" vertical="center"/>
    </xf>
    <xf numFmtId="164" fontId="16" fillId="2" borderId="7" xfId="0" applyNumberFormat="1" applyFont="1" applyFill="1" applyBorder="1" applyAlignment="1" applyProtection="1">
      <alignment vertical="center"/>
    </xf>
    <xf numFmtId="0" fontId="16" fillId="2" borderId="7" xfId="1" applyFont="1" applyFill="1" applyBorder="1" applyAlignment="1" applyProtection="1">
      <alignment vertical="center" wrapText="1"/>
      <protection locked="0"/>
    </xf>
    <xf numFmtId="1" fontId="16" fillId="2" borderId="7" xfId="2" applyNumberFormat="1" applyFont="1" applyFill="1" applyBorder="1" applyAlignment="1" applyProtection="1">
      <alignment horizontal="left" vertical="center"/>
      <protection locked="0"/>
    </xf>
    <xf numFmtId="0" fontId="9" fillId="2" borderId="7" xfId="2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1" fontId="16" fillId="2" borderId="7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right" vertical="center"/>
    </xf>
    <xf numFmtId="2" fontId="16" fillId="2" borderId="7" xfId="0" applyNumberFormat="1" applyFont="1" applyFill="1" applyBorder="1" applyAlignment="1" applyProtection="1">
      <alignment vertical="center"/>
      <protection locked="0"/>
    </xf>
    <xf numFmtId="9" fontId="16" fillId="2" borderId="7" xfId="0" applyNumberFormat="1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vertical="center" wrapText="1"/>
    </xf>
    <xf numFmtId="1" fontId="16" fillId="2" borderId="7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2" fontId="16" fillId="2" borderId="7" xfId="0" applyNumberFormat="1" applyFont="1" applyFill="1" applyBorder="1" applyAlignment="1" applyProtection="1">
      <alignment horizontal="right" vertical="center"/>
      <protection locked="0"/>
    </xf>
    <xf numFmtId="9" fontId="16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>
      <alignment vertical="center" wrapText="1" shrinkToFit="1"/>
    </xf>
    <xf numFmtId="1" fontId="11" fillId="2" borderId="7" xfId="0" applyNumberFormat="1" applyFont="1" applyFill="1" applyBorder="1" applyAlignment="1">
      <alignment vertical="center"/>
    </xf>
    <xf numFmtId="0" fontId="11" fillId="2" borderId="7" xfId="2" applyFont="1" applyFill="1" applyBorder="1" applyAlignment="1" applyProtection="1">
      <alignment vertical="center" wrapText="1"/>
      <protection locked="0"/>
    </xf>
    <xf numFmtId="0" fontId="0" fillId="2" borderId="7" xfId="0" applyFill="1" applyBorder="1" applyAlignment="1">
      <alignment vertical="center"/>
    </xf>
    <xf numFmtId="44" fontId="8" fillId="0" borderId="7" xfId="8" applyFont="1" applyBorder="1" applyAlignment="1">
      <alignment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7" xfId="1" applyFont="1" applyFill="1" applyBorder="1" applyAlignment="1" applyProtection="1">
      <alignment horizontal="center" vertical="center" wrapText="1"/>
      <protection locked="0"/>
    </xf>
    <xf numFmtId="2" fontId="16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vertical="center" wrapText="1"/>
      <protection locked="0"/>
    </xf>
    <xf numFmtId="1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>
      <alignment horizontal="center" vertical="center"/>
    </xf>
    <xf numFmtId="44" fontId="8" fillId="0" borderId="7" xfId="8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2" borderId="7" xfId="1" applyFont="1" applyFill="1" applyBorder="1" applyAlignment="1" applyProtection="1">
      <alignment vertical="center" wrapText="1"/>
    </xf>
    <xf numFmtId="0" fontId="5" fillId="0" borderId="0" xfId="0" applyFont="1"/>
    <xf numFmtId="0" fontId="25" fillId="0" borderId="0" xfId="0" applyFont="1"/>
    <xf numFmtId="0" fontId="2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2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8" fillId="0" borderId="0" xfId="0" applyFont="1" applyBorder="1"/>
    <xf numFmtId="0" fontId="4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23" fillId="0" borderId="8" xfId="0" applyFont="1" applyBorder="1" applyAlignment="1">
      <alignment vertical="center" wrapText="1"/>
    </xf>
    <xf numFmtId="0" fontId="4" fillId="2" borderId="8" xfId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2" fontId="5" fillId="2" borderId="8" xfId="0" applyNumberFormat="1" applyFont="1" applyFill="1" applyBorder="1" applyAlignment="1" applyProtection="1">
      <alignment horizontal="right" vertical="center"/>
      <protection locked="0"/>
    </xf>
    <xf numFmtId="2" fontId="5" fillId="2" borderId="8" xfId="0" applyNumberFormat="1" applyFont="1" applyFill="1" applyBorder="1" applyAlignment="1" applyProtection="1">
      <alignment vertical="center"/>
      <protection locked="0"/>
    </xf>
    <xf numFmtId="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vertical="center" wrapText="1" shrinkToFit="1"/>
    </xf>
    <xf numFmtId="1" fontId="5" fillId="2" borderId="8" xfId="0" applyNumberFormat="1" applyFont="1" applyFill="1" applyBorder="1" applyAlignment="1">
      <alignment vertical="center"/>
    </xf>
    <xf numFmtId="44" fontId="8" fillId="0" borderId="1" xfId="8" applyFont="1" applyBorder="1"/>
    <xf numFmtId="0" fontId="8" fillId="0" borderId="7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/>
    <xf numFmtId="0" fontId="0" fillId="0" borderId="0" xfId="0" applyBorder="1" applyAlignment="1">
      <alignment horizontal="right"/>
    </xf>
    <xf numFmtId="0" fontId="4" fillId="3" borderId="5" xfId="1" applyFont="1" applyFill="1" applyBorder="1" applyAlignment="1" applyProtection="1">
      <alignment horizontal="center" vertical="center"/>
    </xf>
    <xf numFmtId="0" fontId="20" fillId="3" borderId="5" xfId="1" applyFont="1" applyFill="1" applyBorder="1" applyAlignment="1" applyProtection="1">
      <alignment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2" fontId="5" fillId="3" borderId="5" xfId="0" applyNumberFormat="1" applyFont="1" applyFill="1" applyBorder="1" applyAlignment="1" applyProtection="1">
      <alignment horizontal="right" vertical="center"/>
      <protection locked="0"/>
    </xf>
    <xf numFmtId="2" fontId="5" fillId="3" borderId="5" xfId="0" applyNumberFormat="1" applyFont="1" applyFill="1" applyBorder="1" applyAlignment="1" applyProtection="1">
      <alignment vertical="center"/>
      <protection locked="0"/>
    </xf>
    <xf numFmtId="9" fontId="5" fillId="3" borderId="5" xfId="1" applyNumberFormat="1" applyFont="1" applyFill="1" applyBorder="1" applyAlignment="1" applyProtection="1">
      <alignment horizontal="center" vertical="center"/>
      <protection locked="0"/>
    </xf>
    <xf numFmtId="164" fontId="16" fillId="3" borderId="7" xfId="0" applyNumberFormat="1" applyFont="1" applyFill="1" applyBorder="1" applyAlignment="1" applyProtection="1">
      <alignment horizontal="right" vertical="center"/>
    </xf>
    <xf numFmtId="164" fontId="16" fillId="3" borderId="7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>
      <alignment vertical="center" wrapText="1" shrinkToFit="1"/>
    </xf>
    <xf numFmtId="1" fontId="5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 shrinkToFit="1"/>
    </xf>
    <xf numFmtId="0" fontId="0" fillId="3" borderId="5" xfId="0" applyFill="1" applyBorder="1" applyAlignment="1">
      <alignment vertical="center"/>
    </xf>
    <xf numFmtId="0" fontId="4" fillId="3" borderId="6" xfId="0" applyFont="1" applyFill="1" applyBorder="1" applyAlignment="1" applyProtection="1">
      <alignment horizontal="center" vertical="center"/>
    </xf>
    <xf numFmtId="0" fontId="20" fillId="3" borderId="6" xfId="1" applyFont="1" applyFill="1" applyBorder="1" applyAlignment="1" applyProtection="1">
      <alignment vertical="center" wrapText="1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2" fontId="5" fillId="3" borderId="6" xfId="0" applyNumberFormat="1" applyFont="1" applyFill="1" applyBorder="1" applyAlignment="1" applyProtection="1">
      <alignment horizontal="right" vertical="center"/>
      <protection locked="0"/>
    </xf>
    <xf numFmtId="2" fontId="4" fillId="3" borderId="6" xfId="0" applyNumberFormat="1" applyFont="1" applyFill="1" applyBorder="1" applyAlignment="1" applyProtection="1">
      <alignment vertical="center"/>
      <protection locked="0"/>
    </xf>
    <xf numFmtId="9" fontId="5" fillId="3" borderId="6" xfId="1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1" fontId="4" fillId="3" borderId="6" xfId="0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0" fontId="16" fillId="4" borderId="5" xfId="1" applyFont="1" applyFill="1" applyBorder="1" applyAlignment="1" applyProtection="1">
      <alignment horizontal="center" vertical="center"/>
    </xf>
    <xf numFmtId="0" fontId="20" fillId="4" borderId="5" xfId="1" applyFont="1" applyFill="1" applyBorder="1" applyAlignment="1" applyProtection="1">
      <alignment vertical="center" wrapText="1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2" fontId="16" fillId="4" borderId="5" xfId="0" applyNumberFormat="1" applyFont="1" applyFill="1" applyBorder="1" applyAlignment="1" applyProtection="1">
      <alignment horizontal="right" vertical="center"/>
      <protection locked="0"/>
    </xf>
    <xf numFmtId="2" fontId="16" fillId="4" borderId="5" xfId="0" applyNumberFormat="1" applyFont="1" applyFill="1" applyBorder="1" applyAlignment="1" applyProtection="1">
      <alignment vertical="center"/>
      <protection locked="0"/>
    </xf>
    <xf numFmtId="9" fontId="16" fillId="4" borderId="5" xfId="0" applyNumberFormat="1" applyFont="1" applyFill="1" applyBorder="1" applyAlignment="1" applyProtection="1">
      <alignment horizontal="center" vertical="center"/>
      <protection locked="0"/>
    </xf>
    <xf numFmtId="164" fontId="16" fillId="4" borderId="7" xfId="0" applyNumberFormat="1" applyFont="1" applyFill="1" applyBorder="1" applyAlignment="1" applyProtection="1">
      <alignment horizontal="right" vertical="center"/>
    </xf>
    <xf numFmtId="164" fontId="16" fillId="4" borderId="7" xfId="0" applyNumberFormat="1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>
      <alignment vertical="center" wrapText="1" shrinkToFit="1"/>
    </xf>
    <xf numFmtId="1" fontId="15" fillId="4" borderId="5" xfId="0" applyNumberFormat="1" applyFont="1" applyFill="1" applyBorder="1" applyAlignment="1">
      <alignment vertical="center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>
      <alignment vertical="center"/>
    </xf>
    <xf numFmtId="0" fontId="16" fillId="4" borderId="1" xfId="0" applyFont="1" applyFill="1" applyBorder="1" applyAlignment="1" applyProtection="1">
      <alignment horizontal="center" vertical="center"/>
    </xf>
    <xf numFmtId="0" fontId="20" fillId="4" borderId="1" xfId="1" applyFont="1" applyFill="1" applyBorder="1" applyAlignment="1" applyProtection="1">
      <alignment vertical="center" wrapText="1"/>
    </xf>
    <xf numFmtId="0" fontId="16" fillId="4" borderId="1" xfId="1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2" fontId="16" fillId="4" borderId="1" xfId="0" applyNumberFormat="1" applyFont="1" applyFill="1" applyBorder="1" applyAlignment="1" applyProtection="1">
      <alignment horizontal="right" vertical="center"/>
      <protection locked="0"/>
    </xf>
    <xf numFmtId="2" fontId="16" fillId="4" borderId="1" xfId="0" applyNumberFormat="1" applyFont="1" applyFill="1" applyBorder="1" applyAlignment="1" applyProtection="1">
      <alignment vertical="center"/>
      <protection locked="0"/>
    </xf>
    <xf numFmtId="9" fontId="16" fillId="4" borderId="1" xfId="1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vertical="center" wrapText="1" shrinkToFit="1"/>
    </xf>
    <xf numFmtId="1" fontId="15" fillId="4" borderId="1" xfId="0" applyNumberFormat="1" applyFont="1" applyFill="1" applyBorder="1" applyAlignment="1">
      <alignment vertical="center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vertical="center"/>
    </xf>
    <xf numFmtId="0" fontId="16" fillId="4" borderId="2" xfId="0" applyFont="1" applyFill="1" applyBorder="1" applyAlignment="1" applyProtection="1">
      <alignment horizontal="center" vertical="center"/>
    </xf>
    <xf numFmtId="0" fontId="20" fillId="4" borderId="2" xfId="1" applyFont="1" applyFill="1" applyBorder="1" applyAlignment="1" applyProtection="1">
      <alignment vertical="center" wrapText="1"/>
    </xf>
    <xf numFmtId="0" fontId="16" fillId="4" borderId="2" xfId="1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2" fontId="16" fillId="4" borderId="2" xfId="0" applyNumberFormat="1" applyFont="1" applyFill="1" applyBorder="1" applyAlignment="1" applyProtection="1">
      <alignment horizontal="right" vertical="center"/>
      <protection locked="0"/>
    </xf>
    <xf numFmtId="2" fontId="16" fillId="4" borderId="2" xfId="0" applyNumberFormat="1" applyFont="1" applyFill="1" applyBorder="1" applyAlignment="1" applyProtection="1">
      <alignment vertical="center"/>
      <protection locked="0"/>
    </xf>
    <xf numFmtId="9" fontId="16" fillId="4" borderId="2" xfId="1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 shrinkToFit="1"/>
    </xf>
    <xf numFmtId="1" fontId="15" fillId="4" borderId="2" xfId="0" applyNumberFormat="1" applyFont="1" applyFill="1" applyBorder="1" applyAlignment="1">
      <alignment vertical="center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0" fontId="4" fillId="3" borderId="1" xfId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2" fontId="5" fillId="3" borderId="1" xfId="0" applyNumberFormat="1" applyFont="1" applyFill="1" applyBorder="1" applyAlignment="1" applyProtection="1">
      <alignment horizontal="right" vertical="center"/>
      <protection locked="0"/>
    </xf>
    <xf numFmtId="2" fontId="5" fillId="3" borderId="1" xfId="0" applyNumberFormat="1" applyFont="1" applyFill="1" applyBorder="1" applyAlignment="1" applyProtection="1">
      <alignment vertical="center"/>
      <protection locked="0"/>
    </xf>
    <xf numFmtId="9" fontId="5" fillId="3" borderId="1" xfId="1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vertical="center" wrapText="1" shrinkToFit="1"/>
    </xf>
    <xf numFmtId="1" fontId="5" fillId="3" borderId="1" xfId="0" applyNumberFormat="1" applyFont="1" applyFill="1" applyBorder="1" applyAlignment="1">
      <alignment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vertical="center"/>
    </xf>
    <xf numFmtId="164" fontId="16" fillId="3" borderId="7" xfId="0" applyNumberFormat="1" applyFont="1" applyFill="1" applyBorder="1" applyAlignment="1" applyProtection="1">
      <alignment vertical="center"/>
    </xf>
    <xf numFmtId="164" fontId="16" fillId="4" borderId="7" xfId="0" applyNumberFormat="1" applyFont="1" applyFill="1" applyBorder="1" applyAlignment="1" applyProtection="1">
      <alignment vertical="center"/>
    </xf>
    <xf numFmtId="44" fontId="0" fillId="0" borderId="0" xfId="0" applyNumberFormat="1"/>
    <xf numFmtId="0" fontId="7" fillId="0" borderId="1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 applyProtection="1">
      <alignment horizontal="left" wrapText="1"/>
      <protection locked="0"/>
    </xf>
    <xf numFmtId="49" fontId="7" fillId="0" borderId="17" xfId="0" applyNumberFormat="1" applyFont="1" applyBorder="1" applyAlignment="1" applyProtection="1">
      <alignment horizontal="left" wrapText="1"/>
      <protection locked="0"/>
    </xf>
    <xf numFmtId="0" fontId="7" fillId="0" borderId="18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49" fontId="7" fillId="0" borderId="6" xfId="0" applyNumberFormat="1" applyFont="1" applyBorder="1" applyAlignment="1" applyProtection="1">
      <alignment horizontal="left" wrapText="1"/>
      <protection locked="0"/>
    </xf>
    <xf numFmtId="49" fontId="7" fillId="0" borderId="19" xfId="0" applyNumberFormat="1" applyFont="1" applyBorder="1" applyAlignment="1" applyProtection="1">
      <alignment horizontal="left" wrapText="1"/>
      <protection locked="0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7" fillId="0" borderId="14" xfId="0" applyNumberFormat="1" applyFont="1" applyBorder="1" applyAlignment="1" applyProtection="1">
      <alignment horizontal="center" vertical="distributed" wrapText="1"/>
      <protection locked="0"/>
    </xf>
    <xf numFmtId="49" fontId="7" fillId="0" borderId="15" xfId="0" applyNumberFormat="1" applyFont="1" applyBorder="1" applyAlignment="1" applyProtection="1">
      <alignment horizontal="center" vertical="distributed" wrapText="1"/>
      <protection locked="0"/>
    </xf>
    <xf numFmtId="0" fontId="8" fillId="0" borderId="1" xfId="0" applyFont="1" applyBorder="1" applyAlignment="1">
      <alignment horizont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4" fontId="8" fillId="3" borderId="8" xfId="8" applyFont="1" applyFill="1" applyBorder="1" applyAlignment="1">
      <alignment horizontal="center" vertical="center"/>
    </xf>
    <xf numFmtId="44" fontId="8" fillId="3" borderId="9" xfId="8" applyFont="1" applyFill="1" applyBorder="1" applyAlignment="1">
      <alignment horizontal="center" vertical="center"/>
    </xf>
    <xf numFmtId="44" fontId="8" fillId="4" borderId="8" xfId="8" applyFont="1" applyFill="1" applyBorder="1" applyAlignment="1">
      <alignment horizontal="center" vertical="center"/>
    </xf>
    <xf numFmtId="44" fontId="8" fillId="4" borderId="4" xfId="8" applyFont="1" applyFill="1" applyBorder="1" applyAlignment="1">
      <alignment horizontal="center" vertical="center"/>
    </xf>
    <xf numFmtId="44" fontId="8" fillId="3" borderId="4" xfId="8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 applyProtection="1">
      <alignment horizontal="center" vertical="center"/>
    </xf>
    <xf numFmtId="164" fontId="4" fillId="4" borderId="4" xfId="0" applyNumberFormat="1" applyFont="1" applyFill="1" applyBorder="1" applyAlignment="1" applyProtection="1">
      <alignment horizontal="center" vertical="center"/>
    </xf>
    <xf numFmtId="164" fontId="4" fillId="4" borderId="9" xfId="0" applyNumberFormat="1" applyFont="1" applyFill="1" applyBorder="1" applyAlignment="1" applyProtection="1">
      <alignment horizontal="center" vertical="center"/>
    </xf>
    <xf numFmtId="164" fontId="4" fillId="3" borderId="8" xfId="0" applyNumberFormat="1" applyFont="1" applyFill="1" applyBorder="1" applyAlignment="1" applyProtection="1">
      <alignment horizontal="center" vertical="center"/>
    </xf>
    <xf numFmtId="164" fontId="4" fillId="3" borderId="9" xfId="0" applyNumberFormat="1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</cellXfs>
  <cellStyles count="9">
    <cellStyle name="Normal 2" xfId="3" xr:uid="{00000000-0005-0000-0000-000000000000}"/>
    <cellStyle name="Normal_Sheet1" xfId="4" xr:uid="{00000000-0005-0000-0000-000001000000}"/>
    <cellStyle name="Normalny" xfId="0" builtinId="0"/>
    <cellStyle name="Normalny 2" xfId="1" xr:uid="{00000000-0005-0000-0000-000003000000}"/>
    <cellStyle name="Normalny 3" xfId="5" xr:uid="{00000000-0005-0000-0000-000004000000}"/>
    <cellStyle name="Normalny 4" xfId="2" xr:uid="{00000000-0005-0000-0000-000005000000}"/>
    <cellStyle name="Procentowy 2" xfId="6" xr:uid="{00000000-0005-0000-0000-000006000000}"/>
    <cellStyle name="Walutowy" xfId="8" builtinId="4"/>
    <cellStyle name="Walutowy 2" xfId="7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W30"/>
  <sheetViews>
    <sheetView tabSelected="1" showWhiteSpace="0" zoomScale="80" zoomScaleNormal="80" workbookViewId="0">
      <pane ySplit="2" topLeftCell="A21" activePane="bottomLeft" state="frozen"/>
      <selection pane="bottomLeft" activeCell="J25" sqref="J25:K28"/>
    </sheetView>
  </sheetViews>
  <sheetFormatPr defaultRowHeight="15.75" x14ac:dyDescent="0.25"/>
  <cols>
    <col min="3" max="3" width="10.42578125" style="7" customWidth="1"/>
    <col min="4" max="4" width="11" customWidth="1"/>
    <col min="5" max="5" width="62.7109375" style="5" customWidth="1"/>
    <col min="6" max="6" width="12.7109375" style="2" customWidth="1"/>
    <col min="7" max="7" width="21.28515625" style="2" customWidth="1"/>
    <col min="8" max="8" width="14" customWidth="1"/>
    <col min="9" max="9" width="10.5703125" style="4" customWidth="1"/>
    <col min="10" max="10" width="6.7109375" customWidth="1"/>
    <col min="11" max="11" width="11.42578125" customWidth="1"/>
    <col min="12" max="13" width="13.140625" style="2" customWidth="1"/>
    <col min="14" max="14" width="14.140625" style="4" customWidth="1"/>
    <col min="15" max="15" width="10.7109375" style="4" customWidth="1"/>
    <col min="16" max="16" width="19.5703125" customWidth="1"/>
    <col min="17" max="18" width="11.85546875" customWidth="1"/>
    <col min="20" max="20" width="13" bestFit="1" customWidth="1"/>
    <col min="21" max="21" width="19.28515625" customWidth="1"/>
  </cols>
  <sheetData>
    <row r="1" spans="1:283" ht="16.5" thickBot="1" x14ac:dyDescent="0.3"/>
    <row r="2" spans="1:283" s="1" customFormat="1" ht="51.75" thickBot="1" x14ac:dyDescent="0.3">
      <c r="B2" s="62" t="s">
        <v>40</v>
      </c>
      <c r="C2" s="61" t="s">
        <v>16</v>
      </c>
      <c r="D2" s="8" t="s">
        <v>15</v>
      </c>
      <c r="E2" s="12" t="s">
        <v>0</v>
      </c>
      <c r="F2" s="8" t="s">
        <v>1</v>
      </c>
      <c r="G2" s="8" t="s">
        <v>2</v>
      </c>
      <c r="H2" s="8" t="s">
        <v>22</v>
      </c>
      <c r="I2" s="9" t="s">
        <v>3</v>
      </c>
      <c r="J2" s="10" t="s">
        <v>4</v>
      </c>
      <c r="K2" s="11" t="s">
        <v>5</v>
      </c>
      <c r="L2" s="11" t="s">
        <v>44</v>
      </c>
      <c r="M2" s="11" t="s">
        <v>45</v>
      </c>
      <c r="N2" s="9" t="s">
        <v>39</v>
      </c>
      <c r="O2" s="12" t="s">
        <v>6</v>
      </c>
      <c r="P2" s="13" t="s">
        <v>7</v>
      </c>
      <c r="Q2" s="13" t="s">
        <v>8</v>
      </c>
      <c r="R2" s="8" t="s">
        <v>41</v>
      </c>
      <c r="S2" s="14" t="s">
        <v>9</v>
      </c>
      <c r="T2" s="14" t="s">
        <v>25</v>
      </c>
      <c r="U2" s="81" t="s">
        <v>42</v>
      </c>
    </row>
    <row r="3" spans="1:283" s="1" customFormat="1" ht="95.25" thickBot="1" x14ac:dyDescent="0.3">
      <c r="B3" s="6"/>
      <c r="C3" s="59">
        <v>1</v>
      </c>
      <c r="D3" s="15">
        <v>1</v>
      </c>
      <c r="E3" s="53" t="s">
        <v>10</v>
      </c>
      <c r="F3" s="16">
        <v>120</v>
      </c>
      <c r="G3" s="17"/>
      <c r="H3" s="18"/>
      <c r="I3" s="19"/>
      <c r="J3" s="20"/>
      <c r="K3" s="21">
        <f>ROUND(ROUND(I3,2)+ROUND(I3,2)*J3,20)</f>
        <v>0</v>
      </c>
      <c r="L3" s="22">
        <f>ROUND(H3*ROUND(I3,2),2)</f>
        <v>0</v>
      </c>
      <c r="M3" s="23">
        <f>ROUND(L3+L3*J3,2)</f>
        <v>0</v>
      </c>
      <c r="N3" s="23">
        <f>SUM(M3)</f>
        <v>0</v>
      </c>
      <c r="O3" s="24"/>
      <c r="P3" s="25"/>
      <c r="Q3" s="26"/>
      <c r="R3" s="26"/>
      <c r="S3" s="188"/>
      <c r="T3" s="27"/>
      <c r="U3" s="42">
        <v>239</v>
      </c>
    </row>
    <row r="4" spans="1:283" s="1" customFormat="1" ht="79.5" thickBot="1" x14ac:dyDescent="0.3">
      <c r="B4" s="6"/>
      <c r="C4" s="59">
        <v>2</v>
      </c>
      <c r="D4" s="28">
        <v>1</v>
      </c>
      <c r="E4" s="53" t="s">
        <v>11</v>
      </c>
      <c r="F4" s="16">
        <v>10</v>
      </c>
      <c r="G4" s="29"/>
      <c r="H4" s="30"/>
      <c r="I4" s="31"/>
      <c r="J4" s="32"/>
      <c r="K4" s="21">
        <f t="shared" ref="K4:K14" si="0">ROUND(ROUND(I4,2)+ROUND(I4,2)*J4,2)</f>
        <v>0</v>
      </c>
      <c r="L4" s="22">
        <f t="shared" ref="L4:L14" si="1">ROUND(H4*ROUND(I4,2),2)</f>
        <v>0</v>
      </c>
      <c r="M4" s="23">
        <f t="shared" ref="M4:M14" si="2">ROUND(L4+L4*J4,2)</f>
        <v>0</v>
      </c>
      <c r="N4" s="23">
        <f t="shared" ref="N4:N5" si="3">SUM(M4)</f>
        <v>0</v>
      </c>
      <c r="O4" s="33"/>
      <c r="P4" s="34"/>
      <c r="Q4" s="26"/>
      <c r="R4" s="26"/>
      <c r="S4" s="188"/>
      <c r="T4" s="27"/>
      <c r="U4" s="42">
        <v>14</v>
      </c>
    </row>
    <row r="5" spans="1:283" s="1" customFormat="1" ht="48" thickBot="1" x14ac:dyDescent="0.3">
      <c r="B5" s="6"/>
      <c r="C5" s="59">
        <v>3</v>
      </c>
      <c r="D5" s="28">
        <v>1</v>
      </c>
      <c r="E5" s="53" t="s">
        <v>17</v>
      </c>
      <c r="F5" s="16">
        <v>760</v>
      </c>
      <c r="G5" s="35"/>
      <c r="H5" s="36"/>
      <c r="I5" s="31"/>
      <c r="J5" s="37"/>
      <c r="K5" s="21">
        <f t="shared" si="0"/>
        <v>0</v>
      </c>
      <c r="L5" s="22">
        <f t="shared" si="1"/>
        <v>0</v>
      </c>
      <c r="M5" s="23">
        <f t="shared" si="2"/>
        <v>0</v>
      </c>
      <c r="N5" s="23">
        <f t="shared" si="3"/>
        <v>0</v>
      </c>
      <c r="O5" s="38"/>
      <c r="P5" s="39"/>
      <c r="Q5" s="26"/>
      <c r="R5" s="40"/>
      <c r="S5" s="189"/>
      <c r="T5" s="41"/>
      <c r="U5" s="42">
        <v>69</v>
      </c>
    </row>
    <row r="6" spans="1:283" s="1" customFormat="1" ht="79.5" thickBot="1" x14ac:dyDescent="0.3">
      <c r="B6" s="6"/>
      <c r="C6" s="173">
        <v>4</v>
      </c>
      <c r="D6" s="85">
        <v>1</v>
      </c>
      <c r="E6" s="86" t="s">
        <v>21</v>
      </c>
      <c r="F6" s="85">
        <v>50</v>
      </c>
      <c r="G6" s="87"/>
      <c r="H6" s="88"/>
      <c r="I6" s="89"/>
      <c r="J6" s="90"/>
      <c r="K6" s="91">
        <f t="shared" si="0"/>
        <v>0</v>
      </c>
      <c r="L6" s="92">
        <f t="shared" si="1"/>
        <v>0</v>
      </c>
      <c r="M6" s="154">
        <f t="shared" si="2"/>
        <v>0</v>
      </c>
      <c r="N6" s="186">
        <f>SUM(M6:M7)</f>
        <v>0</v>
      </c>
      <c r="O6" s="93"/>
      <c r="P6" s="94"/>
      <c r="Q6" s="26"/>
      <c r="R6" s="95"/>
      <c r="S6" s="190"/>
      <c r="T6" s="96"/>
      <c r="U6" s="178">
        <v>155</v>
      </c>
    </row>
    <row r="7" spans="1:283" s="1" customFormat="1" ht="79.5" thickBot="1" x14ac:dyDescent="0.3">
      <c r="B7" s="6"/>
      <c r="C7" s="174"/>
      <c r="D7" s="97">
        <v>2</v>
      </c>
      <c r="E7" s="98" t="s">
        <v>23</v>
      </c>
      <c r="F7" s="99">
        <v>150</v>
      </c>
      <c r="G7" s="100"/>
      <c r="H7" s="101"/>
      <c r="I7" s="102"/>
      <c r="J7" s="103"/>
      <c r="K7" s="91">
        <f t="shared" si="0"/>
        <v>0</v>
      </c>
      <c r="L7" s="92">
        <f t="shared" si="1"/>
        <v>0</v>
      </c>
      <c r="M7" s="154">
        <f t="shared" si="2"/>
        <v>0</v>
      </c>
      <c r="N7" s="187"/>
      <c r="O7" s="104"/>
      <c r="P7" s="105"/>
      <c r="Q7" s="26"/>
      <c r="R7" s="104"/>
      <c r="S7" s="191"/>
      <c r="T7" s="106"/>
      <c r="U7" s="179"/>
    </row>
    <row r="8" spans="1:283" s="3" customFormat="1" ht="48" thickBot="1" x14ac:dyDescent="0.3">
      <c r="B8" s="60"/>
      <c r="C8" s="59">
        <v>5</v>
      </c>
      <c r="D8" s="43">
        <v>1</v>
      </c>
      <c r="E8" s="53" t="s">
        <v>20</v>
      </c>
      <c r="F8" s="16">
        <v>70</v>
      </c>
      <c r="G8" s="44"/>
      <c r="H8" s="45"/>
      <c r="I8" s="31"/>
      <c r="J8" s="32"/>
      <c r="K8" s="21">
        <f t="shared" si="0"/>
        <v>0</v>
      </c>
      <c r="L8" s="22">
        <f t="shared" si="1"/>
        <v>0</v>
      </c>
      <c r="M8" s="23">
        <f t="shared" si="2"/>
        <v>0</v>
      </c>
      <c r="N8" s="23">
        <f>SUM(M8)</f>
        <v>0</v>
      </c>
      <c r="O8" s="46"/>
      <c r="P8" s="47"/>
      <c r="Q8" s="26"/>
      <c r="R8" s="48"/>
      <c r="S8" s="192"/>
      <c r="T8" s="49"/>
      <c r="U8" s="50">
        <v>67</v>
      </c>
    </row>
    <row r="9" spans="1:283" s="1" customFormat="1" ht="48" thickBot="1" x14ac:dyDescent="0.3">
      <c r="B9" s="6"/>
      <c r="C9" s="175">
        <v>6</v>
      </c>
      <c r="D9" s="107">
        <v>1</v>
      </c>
      <c r="E9" s="108" t="s">
        <v>12</v>
      </c>
      <c r="F9" s="107">
        <v>50</v>
      </c>
      <c r="G9" s="109"/>
      <c r="H9" s="110"/>
      <c r="I9" s="111"/>
      <c r="J9" s="112"/>
      <c r="K9" s="113">
        <f t="shared" si="0"/>
        <v>0</v>
      </c>
      <c r="L9" s="114">
        <f t="shared" si="1"/>
        <v>0</v>
      </c>
      <c r="M9" s="155">
        <f t="shared" si="2"/>
        <v>0</v>
      </c>
      <c r="N9" s="183">
        <f>SUM(M9:M11)</f>
        <v>0</v>
      </c>
      <c r="O9" s="115"/>
      <c r="P9" s="116"/>
      <c r="Q9" s="26"/>
      <c r="R9" s="117"/>
      <c r="S9" s="193"/>
      <c r="T9" s="118"/>
      <c r="U9" s="180">
        <v>159</v>
      </c>
    </row>
    <row r="10" spans="1:283" s="1" customFormat="1" ht="48" thickBot="1" x14ac:dyDescent="0.3">
      <c r="B10" s="6"/>
      <c r="C10" s="176"/>
      <c r="D10" s="119">
        <v>2</v>
      </c>
      <c r="E10" s="120" t="s">
        <v>13</v>
      </c>
      <c r="F10" s="121">
        <v>30</v>
      </c>
      <c r="G10" s="122"/>
      <c r="H10" s="123"/>
      <c r="I10" s="124"/>
      <c r="J10" s="125"/>
      <c r="K10" s="113">
        <f t="shared" si="0"/>
        <v>0</v>
      </c>
      <c r="L10" s="114">
        <f t="shared" si="1"/>
        <v>0</v>
      </c>
      <c r="M10" s="155">
        <f t="shared" si="2"/>
        <v>0</v>
      </c>
      <c r="N10" s="184"/>
      <c r="O10" s="126"/>
      <c r="P10" s="127"/>
      <c r="Q10" s="26"/>
      <c r="R10" s="128"/>
      <c r="S10" s="194"/>
      <c r="T10" s="129"/>
      <c r="U10" s="181"/>
    </row>
    <row r="11" spans="1:283" s="1" customFormat="1" ht="48" thickBot="1" x14ac:dyDescent="0.3">
      <c r="B11" s="6"/>
      <c r="C11" s="176"/>
      <c r="D11" s="130">
        <v>3</v>
      </c>
      <c r="E11" s="131" t="s">
        <v>14</v>
      </c>
      <c r="F11" s="132">
        <v>30</v>
      </c>
      <c r="G11" s="133"/>
      <c r="H11" s="134"/>
      <c r="I11" s="135"/>
      <c r="J11" s="136"/>
      <c r="K11" s="113">
        <f t="shared" si="0"/>
        <v>0</v>
      </c>
      <c r="L11" s="114">
        <f t="shared" si="1"/>
        <v>0</v>
      </c>
      <c r="M11" s="155">
        <f t="shared" si="2"/>
        <v>0</v>
      </c>
      <c r="N11" s="185"/>
      <c r="O11" s="137"/>
      <c r="P11" s="138"/>
      <c r="Q11" s="26"/>
      <c r="R11" s="139"/>
      <c r="S11" s="195"/>
      <c r="T11" s="140"/>
      <c r="U11" s="181"/>
    </row>
    <row r="12" spans="1:283" s="6" customFormat="1" ht="79.5" thickBot="1" x14ac:dyDescent="0.3">
      <c r="A12" s="69"/>
      <c r="B12" s="69"/>
      <c r="C12" s="70">
        <v>7</v>
      </c>
      <c r="D12" s="71">
        <v>1</v>
      </c>
      <c r="E12" s="72" t="s">
        <v>18</v>
      </c>
      <c r="F12" s="73">
        <v>200</v>
      </c>
      <c r="G12" s="74"/>
      <c r="H12" s="75"/>
      <c r="I12" s="76"/>
      <c r="J12" s="77"/>
      <c r="K12" s="21">
        <f t="shared" si="0"/>
        <v>0</v>
      </c>
      <c r="L12" s="22">
        <f>ROUND(H12*ROUND(I12,2),2)</f>
        <v>0</v>
      </c>
      <c r="M12" s="23">
        <f t="shared" si="2"/>
        <v>0</v>
      </c>
      <c r="N12" s="23">
        <f>SUM(M12)</f>
        <v>0</v>
      </c>
      <c r="O12" s="78"/>
      <c r="P12" s="79"/>
      <c r="Q12" s="26"/>
      <c r="R12" s="52"/>
      <c r="S12" s="196"/>
      <c r="T12" s="41"/>
      <c r="U12" s="50">
        <v>44</v>
      </c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</row>
    <row r="13" spans="1:283" s="6" customFormat="1" ht="126.75" thickBot="1" x14ac:dyDescent="0.3">
      <c r="C13" s="177">
        <v>8</v>
      </c>
      <c r="D13" s="141">
        <v>1</v>
      </c>
      <c r="E13" s="142" t="s">
        <v>24</v>
      </c>
      <c r="F13" s="143">
        <v>400</v>
      </c>
      <c r="G13" s="144"/>
      <c r="H13" s="145"/>
      <c r="I13" s="146"/>
      <c r="J13" s="147"/>
      <c r="K13" s="91">
        <f t="shared" si="0"/>
        <v>0</v>
      </c>
      <c r="L13" s="92">
        <f t="shared" si="1"/>
        <v>0</v>
      </c>
      <c r="M13" s="154">
        <f t="shared" si="2"/>
        <v>0</v>
      </c>
      <c r="N13" s="186">
        <f>SUM(M13:M14)</f>
        <v>0</v>
      </c>
      <c r="O13" s="148"/>
      <c r="P13" s="149"/>
      <c r="Q13" s="26"/>
      <c r="R13" s="150"/>
      <c r="S13" s="190"/>
      <c r="T13" s="96"/>
      <c r="U13" s="178">
        <v>1209</v>
      </c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</row>
    <row r="14" spans="1:283" s="6" customFormat="1" ht="126.75" thickBot="1" x14ac:dyDescent="0.3">
      <c r="C14" s="177"/>
      <c r="D14" s="141">
        <v>2</v>
      </c>
      <c r="E14" s="151" t="s">
        <v>19</v>
      </c>
      <c r="F14" s="143">
        <v>3200</v>
      </c>
      <c r="G14" s="144"/>
      <c r="H14" s="145"/>
      <c r="I14" s="146"/>
      <c r="J14" s="147"/>
      <c r="K14" s="91">
        <f t="shared" si="0"/>
        <v>0</v>
      </c>
      <c r="L14" s="92">
        <f t="shared" si="1"/>
        <v>0</v>
      </c>
      <c r="M14" s="154">
        <f t="shared" si="2"/>
        <v>0</v>
      </c>
      <c r="N14" s="187"/>
      <c r="O14" s="148"/>
      <c r="P14" s="149"/>
      <c r="Q14" s="26"/>
      <c r="R14" s="152"/>
      <c r="S14" s="197"/>
      <c r="T14" s="153"/>
      <c r="U14" s="182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</row>
    <row r="15" spans="1:283" x14ac:dyDescent="0.25">
      <c r="C15" s="63"/>
      <c r="D15" s="64"/>
      <c r="E15" s="65"/>
      <c r="F15" s="65"/>
      <c r="G15" s="66"/>
      <c r="H15" s="67"/>
      <c r="I15" s="68"/>
      <c r="J15" s="67"/>
      <c r="K15" s="84" t="s">
        <v>43</v>
      </c>
      <c r="L15" s="82">
        <f>SUM(L3:L14)</f>
        <v>0</v>
      </c>
      <c r="M15" s="82">
        <f>SUM(M3:M14)</f>
        <v>0</v>
      </c>
      <c r="N15" s="83">
        <f>SUM(N3:N14)</f>
        <v>0</v>
      </c>
      <c r="O15" s="68"/>
      <c r="P15" s="67"/>
      <c r="Q15" s="172" t="s">
        <v>46</v>
      </c>
      <c r="R15" s="172"/>
      <c r="S15" s="172"/>
      <c r="T15" s="172"/>
      <c r="U15" s="80">
        <v>1956</v>
      </c>
    </row>
    <row r="16" spans="1:283" x14ac:dyDescent="0.25">
      <c r="U16" s="156"/>
    </row>
    <row r="17" spans="6:15" x14ac:dyDescent="0.25">
      <c r="F17" s="54" t="s">
        <v>26</v>
      </c>
      <c r="G17" s="55" t="s">
        <v>27</v>
      </c>
      <c r="H17" s="54"/>
      <c r="I17" s="54"/>
      <c r="J17" s="54"/>
      <c r="K17" s="54"/>
      <c r="L17" s="56"/>
      <c r="M17" s="56"/>
    </row>
    <row r="18" spans="6:15" x14ac:dyDescent="0.25">
      <c r="F18" s="57" t="s">
        <v>28</v>
      </c>
      <c r="G18" s="54" t="s">
        <v>29</v>
      </c>
      <c r="H18" s="54"/>
      <c r="I18" s="54"/>
      <c r="J18" s="54"/>
      <c r="K18" s="54"/>
      <c r="L18" s="56"/>
      <c r="M18" s="56"/>
    </row>
    <row r="19" spans="6:15" x14ac:dyDescent="0.25">
      <c r="F19" s="57" t="s">
        <v>28</v>
      </c>
      <c r="G19" s="54" t="s">
        <v>30</v>
      </c>
      <c r="H19" s="54"/>
      <c r="I19" s="54"/>
      <c r="J19" s="54"/>
      <c r="K19" s="54"/>
      <c r="L19" s="56"/>
      <c r="M19" s="56"/>
    </row>
    <row r="20" spans="6:15" x14ac:dyDescent="0.25">
      <c r="F20" s="57" t="s">
        <v>28</v>
      </c>
      <c r="G20" s="54" t="s">
        <v>31</v>
      </c>
      <c r="H20" s="54"/>
      <c r="I20" s="54"/>
      <c r="J20" s="54"/>
      <c r="K20" s="54"/>
      <c r="L20" s="56"/>
      <c r="M20" s="56"/>
    </row>
    <row r="21" spans="6:15" x14ac:dyDescent="0.25">
      <c r="F21" s="57" t="s">
        <v>28</v>
      </c>
      <c r="G21" s="54" t="s">
        <v>32</v>
      </c>
      <c r="H21" s="54"/>
      <c r="I21" s="54"/>
      <c r="J21" s="54"/>
      <c r="K21" s="54"/>
      <c r="L21" s="56"/>
      <c r="M21" s="56"/>
    </row>
    <row r="22" spans="6:15" x14ac:dyDescent="0.25">
      <c r="F22" s="57" t="s">
        <v>28</v>
      </c>
      <c r="G22" s="54" t="s">
        <v>33</v>
      </c>
      <c r="H22" s="54"/>
      <c r="I22" s="54"/>
      <c r="J22" s="54"/>
      <c r="K22" s="54"/>
      <c r="L22" s="56"/>
      <c r="M22" s="56"/>
    </row>
    <row r="23" spans="6:15" ht="16.5" thickBot="1" x14ac:dyDescent="0.3">
      <c r="F23"/>
      <c r="G23"/>
      <c r="I23"/>
      <c r="L23" s="58"/>
      <c r="M23" s="58"/>
    </row>
    <row r="24" spans="6:15" ht="16.5" thickBot="1" x14ac:dyDescent="0.3">
      <c r="F24"/>
      <c r="G24" s="165" t="s">
        <v>34</v>
      </c>
      <c r="H24" s="166"/>
      <c r="I24" s="166"/>
      <c r="J24" s="166"/>
      <c r="K24" s="167"/>
      <c r="L24" s="58"/>
      <c r="M24" s="58"/>
    </row>
    <row r="25" spans="6:15" x14ac:dyDescent="0.25">
      <c r="F25"/>
      <c r="G25" s="168" t="s">
        <v>35</v>
      </c>
      <c r="H25" s="169"/>
      <c r="I25" s="169"/>
      <c r="J25" s="170"/>
      <c r="K25" s="171"/>
      <c r="L25" s="58"/>
      <c r="M25" s="58"/>
    </row>
    <row r="26" spans="6:15" x14ac:dyDescent="0.25">
      <c r="F26"/>
      <c r="G26" s="157" t="s">
        <v>36</v>
      </c>
      <c r="H26" s="158"/>
      <c r="I26" s="158"/>
      <c r="J26" s="159"/>
      <c r="K26" s="160"/>
      <c r="L26" s="58"/>
      <c r="M26" s="58"/>
    </row>
    <row r="27" spans="6:15" x14ac:dyDescent="0.25">
      <c r="F27"/>
      <c r="G27" s="157" t="s">
        <v>37</v>
      </c>
      <c r="H27" s="158"/>
      <c r="I27" s="158"/>
      <c r="J27" s="159"/>
      <c r="K27" s="160"/>
      <c r="L27" s="58"/>
      <c r="M27" s="58"/>
    </row>
    <row r="28" spans="6:15" ht="16.5" thickBot="1" x14ac:dyDescent="0.3">
      <c r="F28"/>
      <c r="G28" s="161" t="s">
        <v>38</v>
      </c>
      <c r="H28" s="162"/>
      <c r="I28" s="162"/>
      <c r="J28" s="163"/>
      <c r="K28" s="164"/>
      <c r="L28" s="58"/>
      <c r="M28" s="58"/>
    </row>
    <row r="29" spans="6:15" x14ac:dyDescent="0.25">
      <c r="F29"/>
      <c r="G29"/>
      <c r="I29"/>
      <c r="L29" s="58"/>
      <c r="M29" s="58"/>
    </row>
    <row r="30" spans="6:15" x14ac:dyDescent="0.25">
      <c r="N30"/>
      <c r="O30"/>
    </row>
  </sheetData>
  <sheetProtection algorithmName="SHA-512" hashValue="Tb5MDk03WLkVXdoeCeO92o8K68FYJ5RxXwpq6JCtEVBMJWZu4khUXK66JnEwTe9sOrQOp+xD/5vrfpiNQRg/8w==" saltValue="nGeAcxAQwQ3FSxOEdBEkXw==" spinCount="100000" sheet="1" objects="1" scenarios="1" autoFilter="0"/>
  <autoFilter ref="D2:T15" xr:uid="{00000000-0009-0000-0000-000000000000}"/>
  <mergeCells count="19">
    <mergeCell ref="Q15:T15"/>
    <mergeCell ref="C6:C7"/>
    <mergeCell ref="C9:C11"/>
    <mergeCell ref="C13:C14"/>
    <mergeCell ref="U6:U7"/>
    <mergeCell ref="U9:U11"/>
    <mergeCell ref="U13:U14"/>
    <mergeCell ref="N9:N11"/>
    <mergeCell ref="N6:N7"/>
    <mergeCell ref="N13:N14"/>
    <mergeCell ref="G27:I27"/>
    <mergeCell ref="J27:K27"/>
    <mergeCell ref="G28:I28"/>
    <mergeCell ref="J28:K28"/>
    <mergeCell ref="G24:K24"/>
    <mergeCell ref="G25:I25"/>
    <mergeCell ref="J25:K25"/>
    <mergeCell ref="G26:I26"/>
    <mergeCell ref="J26:K26"/>
  </mergeCells>
  <dataValidations count="1">
    <dataValidation type="list" allowBlank="1" showInputMessage="1" showErrorMessage="1" sqref="Q3:Q14" xr:uid="{2C61735B-DCD9-49AB-8D5B-2E15A0C69189}">
      <formula1>$G$18:$G$22</formula1>
    </dataValidation>
  </dataValidations>
  <pageMargins left="0.10416666666666667" right="1.5625E-2" top="0.64583333333333337" bottom="0.75" header="0.3" footer="0.3"/>
  <pageSetup paperSize="9" scale="48" fitToWidth="0" orientation="landscape" r:id="rId1"/>
  <headerFooter>
    <oddHeader>&amp;LWyroby medyczne, barwniki tkankowe i gazy okulistyczne stosowane w chirurgii witreoretinalnej oraz wiskoelastyk</oddHeader>
  </headerFooter>
  <rowBreaks count="1" manualBreakCount="1">
    <brk id="2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2020-03-02T09:12:25Z</dcterms:modified>
</cp:coreProperties>
</file>